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755" windowHeight="13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<sst xmlns="http://schemas.openxmlformats.org/spreadsheetml/2006/main" count="72" uniqueCount="41">
  <si>
    <t>Resp</t>
  </si>
  <si>
    <t>Actual Annual Revenue</t>
  </si>
  <si>
    <t>Average Annual Giving</t>
  </si>
  <si>
    <t>Average Monthly Gift</t>
  </si>
  <si>
    <t>Cost</t>
  </si>
  <si>
    <t>Cost Per Sustainer</t>
  </si>
  <si>
    <t>Qty (People Reached)</t>
  </si>
  <si>
    <t>Additional Annual Revenue</t>
  </si>
  <si>
    <t>Average Annual Giving Upgrade</t>
  </si>
  <si>
    <t>Total Cost</t>
  </si>
  <si>
    <t xml:space="preserve">Qty </t>
  </si>
  <si>
    <t>n/a</t>
  </si>
  <si>
    <t># Upgraded Sustainers</t>
  </si>
  <si>
    <t># New Sustainers</t>
  </si>
  <si>
    <t># Sustainers</t>
  </si>
  <si>
    <t>Actual Net Revenue</t>
  </si>
  <si>
    <t xml:space="preserve"> </t>
  </si>
  <si>
    <t>Qty Reached</t>
  </si>
  <si>
    <t>Activity</t>
  </si>
  <si>
    <t>phonathon</t>
  </si>
  <si>
    <t>Date</t>
  </si>
  <si>
    <t>ongoing</t>
  </si>
  <si>
    <t>Email  1 w/challenge</t>
  </si>
  <si>
    <t>email 2 w/challenge</t>
  </si>
  <si>
    <t>email 3 w/challenge</t>
  </si>
  <si>
    <t>Expected year 2 revenue totals</t>
  </si>
  <si>
    <t>Upgrade mail/ email/phone</t>
  </si>
  <si>
    <t xml:space="preserve">Monthly Giving Revenue Projections </t>
  </si>
  <si>
    <t>Existing Monthly Donors</t>
  </si>
  <si>
    <t>YYYY</t>
  </si>
  <si>
    <t>Annual Activities</t>
  </si>
  <si>
    <t xml:space="preserve">Event </t>
  </si>
  <si>
    <t>TY donors/attendees</t>
  </si>
  <si>
    <t>Totals activities</t>
  </si>
  <si>
    <t>(note, revenue from upgrades included but not counted in total sustainers as that number did not change)</t>
  </si>
  <si>
    <t>(using 95% moving to next year)</t>
  </si>
  <si>
    <t>Est. Revenue and Number of Monthly donors Year end</t>
  </si>
  <si>
    <t xml:space="preserve">Email Newsletter </t>
  </si>
  <si>
    <t xml:space="preserve">Mail Special Appeal/Post card </t>
  </si>
  <si>
    <t>Mail Newsletter ask/story</t>
  </si>
  <si>
    <t>(fill in numbers and activities here, insert lines as needed. The numbers here are projections used for guidelines only)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</si>
</sst>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_);_(@_)"/>
    <numFmt numFmtId="169" formatCode="_(* #,##0.000_);_(* \(#,##0.000\);_(* &quot;-&quot;?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  "/>
      <family val="0"/>
    </font>
    <font>
      <b/>
      <i/>
      <sz val="11"/>
      <color indexed="8"/>
      <name val="Calibri"/>
      <family val="2"/>
    </font>
    <font>
      <b/>
      <u val="single"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Arial  "/>
      <family val="0"/>
    </font>
    <font>
      <b/>
      <i/>
      <sz val="11"/>
      <color theme="1"/>
      <name val="Calibri"/>
      <family val="2"/>
    </font>
    <font>
      <b/>
      <u val="single"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 horizontal="center" wrapText="1"/>
    </xf>
    <xf numFmtId="164" fontId="41" fillId="10" borderId="10" xfId="42" applyNumberFormat="1" applyFont="1" applyFill="1" applyBorder="1" applyAlignment="1">
      <alignment horizontal="center" wrapText="1"/>
    </xf>
    <xf numFmtId="0" fontId="41" fillId="10" borderId="11" xfId="0" applyFont="1" applyFill="1" applyBorder="1" applyAlignment="1">
      <alignment horizontal="center" wrapText="1"/>
    </xf>
    <xf numFmtId="0" fontId="41" fillId="10" borderId="12" xfId="0" applyFont="1" applyFill="1" applyBorder="1" applyAlignment="1">
      <alignment horizontal="center" wrapText="1"/>
    </xf>
    <xf numFmtId="164" fontId="42" fillId="10" borderId="10" xfId="42" applyNumberFormat="1" applyFont="1" applyFill="1" applyBorder="1" applyAlignment="1">
      <alignment/>
    </xf>
    <xf numFmtId="165" fontId="42" fillId="10" borderId="10" xfId="57" applyNumberFormat="1" applyFont="1" applyFill="1" applyBorder="1" applyAlignment="1">
      <alignment/>
    </xf>
    <xf numFmtId="166" fontId="42" fillId="10" borderId="10" xfId="44" applyNumberFormat="1" applyFont="1" applyFill="1" applyBorder="1" applyAlignment="1">
      <alignment/>
    </xf>
    <xf numFmtId="44" fontId="42" fillId="10" borderId="10" xfId="44" applyFont="1" applyFill="1" applyBorder="1" applyAlignment="1">
      <alignment/>
    </xf>
    <xf numFmtId="44" fontId="42" fillId="10" borderId="10" xfId="0" applyNumberFormat="1" applyFont="1" applyFill="1" applyBorder="1" applyAlignment="1">
      <alignment/>
    </xf>
    <xf numFmtId="166" fontId="42" fillId="10" borderId="10" xfId="0" applyNumberFormat="1" applyFont="1" applyFill="1" applyBorder="1" applyAlignment="1">
      <alignment/>
    </xf>
    <xf numFmtId="44" fontId="42" fillId="11" borderId="10" xfId="0" applyNumberFormat="1" applyFont="1" applyFill="1" applyBorder="1" applyAlignment="1">
      <alignment/>
    </xf>
    <xf numFmtId="164" fontId="42" fillId="11" borderId="10" xfId="42" applyNumberFormat="1" applyFont="1" applyFill="1" applyBorder="1" applyAlignment="1">
      <alignment/>
    </xf>
    <xf numFmtId="165" fontId="42" fillId="11" borderId="10" xfId="57" applyNumberFormat="1" applyFont="1" applyFill="1" applyBorder="1" applyAlignment="1">
      <alignment/>
    </xf>
    <xf numFmtId="166" fontId="42" fillId="11" borderId="10" xfId="44" applyNumberFormat="1" applyFont="1" applyFill="1" applyBorder="1" applyAlignment="1">
      <alignment/>
    </xf>
    <xf numFmtId="44" fontId="42" fillId="11" borderId="10" xfId="44" applyFont="1" applyFill="1" applyBorder="1" applyAlignment="1">
      <alignment/>
    </xf>
    <xf numFmtId="0" fontId="41" fillId="11" borderId="10" xfId="0" applyFont="1" applyFill="1" applyBorder="1" applyAlignment="1">
      <alignment horizontal="center" wrapText="1"/>
    </xf>
    <xf numFmtId="164" fontId="41" fillId="11" borderId="10" xfId="42" applyNumberFormat="1" applyFont="1" applyFill="1" applyBorder="1" applyAlignment="1">
      <alignment horizontal="center" wrapText="1"/>
    </xf>
    <xf numFmtId="0" fontId="41" fillId="11" borderId="11" xfId="0" applyFont="1" applyFill="1" applyBorder="1" applyAlignment="1">
      <alignment horizontal="center" wrapText="1"/>
    </xf>
    <xf numFmtId="0" fontId="41" fillId="11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164" fontId="42" fillId="0" borderId="0" xfId="42" applyNumberFormat="1" applyFont="1" applyFill="1" applyBorder="1" applyAlignment="1">
      <alignment/>
    </xf>
    <xf numFmtId="165" fontId="42" fillId="0" borderId="0" xfId="57" applyNumberFormat="1" applyFont="1" applyFill="1" applyBorder="1" applyAlignment="1">
      <alignment/>
    </xf>
    <xf numFmtId="166" fontId="42" fillId="0" borderId="0" xfId="44" applyNumberFormat="1" applyFont="1" applyFill="1" applyBorder="1" applyAlignment="1">
      <alignment/>
    </xf>
    <xf numFmtId="44" fontId="42" fillId="0" borderId="0" xfId="44" applyFont="1" applyFill="1" applyBorder="1" applyAlignment="1">
      <alignment/>
    </xf>
    <xf numFmtId="44" fontId="42" fillId="0" borderId="0" xfId="0" applyNumberFormat="1" applyFont="1" applyFill="1" applyBorder="1" applyAlignment="1">
      <alignment/>
    </xf>
    <xf numFmtId="166" fontId="42" fillId="0" borderId="0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44" fontId="38" fillId="33" borderId="14" xfId="0" applyNumberFormat="1" applyFont="1" applyFill="1" applyBorder="1" applyAlignment="1">
      <alignment/>
    </xf>
    <xf numFmtId="44" fontId="38" fillId="33" borderId="14" xfId="44" applyFont="1" applyFill="1" applyBorder="1" applyAlignment="1">
      <alignment/>
    </xf>
    <xf numFmtId="164" fontId="41" fillId="8" borderId="10" xfId="42" applyNumberFormat="1" applyFont="1" applyFill="1" applyBorder="1" applyAlignment="1">
      <alignment horizontal="center" wrapText="1"/>
    </xf>
    <xf numFmtId="0" fontId="41" fillId="8" borderId="10" xfId="0" applyFont="1" applyFill="1" applyBorder="1" applyAlignment="1">
      <alignment horizontal="center" wrapText="1"/>
    </xf>
    <xf numFmtId="164" fontId="42" fillId="8" borderId="10" xfId="42" applyNumberFormat="1" applyFont="1" applyFill="1" applyBorder="1" applyAlignment="1">
      <alignment/>
    </xf>
    <xf numFmtId="165" fontId="42" fillId="8" borderId="10" xfId="57" applyNumberFormat="1" applyFont="1" applyFill="1" applyBorder="1" applyAlignment="1">
      <alignment/>
    </xf>
    <xf numFmtId="166" fontId="42" fillId="8" borderId="10" xfId="44" applyNumberFormat="1" applyFont="1" applyFill="1" applyBorder="1" applyAlignment="1">
      <alignment/>
    </xf>
    <xf numFmtId="44" fontId="42" fillId="8" borderId="10" xfId="44" applyFont="1" applyFill="1" applyBorder="1" applyAlignment="1">
      <alignment/>
    </xf>
    <xf numFmtId="44" fontId="42" fillId="8" borderId="10" xfId="0" applyNumberFormat="1" applyFont="1" applyFill="1" applyBorder="1" applyAlignment="1">
      <alignment/>
    </xf>
    <xf numFmtId="166" fontId="42" fillId="8" borderId="10" xfId="0" applyNumberFormat="1" applyFont="1" applyFill="1" applyBorder="1" applyAlignment="1">
      <alignment/>
    </xf>
    <xf numFmtId="0" fontId="43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43" fillId="1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wrapText="1"/>
    </xf>
    <xf numFmtId="164" fontId="41" fillId="35" borderId="10" xfId="42" applyNumberFormat="1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2" xfId="0" applyFont="1" applyFill="1" applyBorder="1" applyAlignment="1">
      <alignment horizontal="center" wrapText="1"/>
    </xf>
    <xf numFmtId="164" fontId="42" fillId="35" borderId="10" xfId="42" applyNumberFormat="1" applyFont="1" applyFill="1" applyBorder="1" applyAlignment="1">
      <alignment/>
    </xf>
    <xf numFmtId="165" fontId="42" fillId="35" borderId="10" xfId="57" applyNumberFormat="1" applyFont="1" applyFill="1" applyBorder="1" applyAlignment="1">
      <alignment/>
    </xf>
    <xf numFmtId="44" fontId="42" fillId="35" borderId="10" xfId="44" applyFont="1" applyFill="1" applyBorder="1" applyAlignment="1">
      <alignment/>
    </xf>
    <xf numFmtId="44" fontId="42" fillId="35" borderId="10" xfId="0" applyNumberFormat="1" applyFont="1" applyFill="1" applyBorder="1" applyAlignment="1">
      <alignment/>
    </xf>
    <xf numFmtId="166" fontId="42" fillId="35" borderId="10" xfId="44" applyNumberFormat="1" applyFont="1" applyFill="1" applyBorder="1" applyAlignment="1">
      <alignment/>
    </xf>
    <xf numFmtId="0" fontId="0" fillId="11" borderId="0" xfId="0" applyFill="1" applyAlignment="1">
      <alignment/>
    </xf>
    <xf numFmtId="166" fontId="42" fillId="11" borderId="10" xfId="0" applyNumberFormat="1" applyFont="1" applyFill="1" applyBorder="1" applyAlignment="1">
      <alignment/>
    </xf>
    <xf numFmtId="0" fontId="0" fillId="12" borderId="0" xfId="0" applyFill="1" applyAlignment="1">
      <alignment/>
    </xf>
    <xf numFmtId="164" fontId="42" fillId="12" borderId="10" xfId="42" applyNumberFormat="1" applyFont="1" applyFill="1" applyBorder="1" applyAlignment="1">
      <alignment/>
    </xf>
    <xf numFmtId="165" fontId="42" fillId="12" borderId="10" xfId="57" applyNumberFormat="1" applyFont="1" applyFill="1" applyBorder="1" applyAlignment="1">
      <alignment/>
    </xf>
    <xf numFmtId="166" fontId="42" fillId="12" borderId="10" xfId="44" applyNumberFormat="1" applyFont="1" applyFill="1" applyBorder="1" applyAlignment="1">
      <alignment/>
    </xf>
    <xf numFmtId="44" fontId="42" fillId="12" borderId="10" xfId="44" applyFont="1" applyFill="1" applyBorder="1" applyAlignment="1">
      <alignment/>
    </xf>
    <xf numFmtId="44" fontId="42" fillId="12" borderId="10" xfId="0" applyNumberFormat="1" applyFont="1" applyFill="1" applyBorder="1" applyAlignment="1">
      <alignment/>
    </xf>
    <xf numFmtId="166" fontId="42" fillId="12" borderId="10" xfId="0" applyNumberFormat="1" applyFont="1" applyFill="1" applyBorder="1" applyAlignment="1">
      <alignment/>
    </xf>
    <xf numFmtId="164" fontId="42" fillId="34" borderId="10" xfId="42" applyNumberFormat="1" applyFont="1" applyFill="1" applyBorder="1" applyAlignment="1">
      <alignment/>
    </xf>
    <xf numFmtId="44" fontId="42" fillId="34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4" fontId="0" fillId="34" borderId="0" xfId="0" applyNumberFormat="1" applyFill="1" applyAlignment="1">
      <alignment/>
    </xf>
    <xf numFmtId="0" fontId="40" fillId="34" borderId="0" xfId="0" applyFont="1" applyFill="1" applyAlignment="1">
      <alignment/>
    </xf>
    <xf numFmtId="0" fontId="0" fillId="11" borderId="15" xfId="0" applyFill="1" applyBorder="1" applyAlignment="1">
      <alignment/>
    </xf>
    <xf numFmtId="14" fontId="0" fillId="34" borderId="12" xfId="0" applyNumberFormat="1" applyFill="1" applyBorder="1" applyAlignment="1">
      <alignment/>
    </xf>
    <xf numFmtId="166" fontId="38" fillId="33" borderId="16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1" width="32.57421875" style="0" customWidth="1"/>
    <col min="2" max="2" width="13.00390625" style="0" customWidth="1"/>
    <col min="3" max="3" width="14.140625" style="0" customWidth="1"/>
    <col min="4" max="4" width="14.281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0.00390625" style="0" customWidth="1"/>
    <col min="9" max="9" width="14.8515625" style="0" customWidth="1"/>
    <col min="10" max="10" width="11.28125" style="0" customWidth="1"/>
    <col min="11" max="11" width="11.140625" style="0" customWidth="1"/>
  </cols>
  <sheetData>
    <row r="1" spans="3:11" ht="18.75">
      <c r="C1" s="1" t="s">
        <v>27</v>
      </c>
      <c r="D1" s="1"/>
      <c r="E1" s="1"/>
      <c r="F1" s="1"/>
      <c r="G1" s="1"/>
      <c r="H1" s="1"/>
      <c r="I1" s="1"/>
      <c r="J1" s="1"/>
      <c r="K1" s="67" t="s">
        <v>29</v>
      </c>
    </row>
    <row r="2" spans="1:11" ht="39">
      <c r="A2" s="40" t="s">
        <v>18</v>
      </c>
      <c r="B2" s="40" t="s">
        <v>20</v>
      </c>
      <c r="C2" s="33" t="s">
        <v>10</v>
      </c>
      <c r="D2" s="32" t="s">
        <v>14</v>
      </c>
      <c r="E2" s="33" t="s">
        <v>0</v>
      </c>
      <c r="F2" s="33" t="s">
        <v>1</v>
      </c>
      <c r="G2" s="33" t="s">
        <v>2</v>
      </c>
      <c r="H2" s="33" t="s">
        <v>3</v>
      </c>
      <c r="I2" s="33" t="s">
        <v>4</v>
      </c>
      <c r="J2" s="33" t="s">
        <v>5</v>
      </c>
      <c r="K2" s="33" t="s">
        <v>15</v>
      </c>
    </row>
    <row r="3" spans="1:11" ht="15">
      <c r="A3" s="41" t="s">
        <v>28</v>
      </c>
      <c r="B3" s="41" t="s">
        <v>21</v>
      </c>
      <c r="C3" s="34">
        <v>0</v>
      </c>
      <c r="D3" s="63">
        <v>100</v>
      </c>
      <c r="E3" s="35" t="s">
        <v>11</v>
      </c>
      <c r="F3" s="36">
        <f>G3*D3</f>
        <v>30000</v>
      </c>
      <c r="G3" s="37">
        <f>H3*12</f>
        <v>300</v>
      </c>
      <c r="H3" s="64">
        <v>25</v>
      </c>
      <c r="I3" s="36">
        <v>0</v>
      </c>
      <c r="J3" s="38">
        <f>I3/D3</f>
        <v>0</v>
      </c>
      <c r="K3" s="39">
        <f>F3-I3</f>
        <v>30000</v>
      </c>
    </row>
    <row r="4" spans="1:2" ht="24.75" customHeight="1">
      <c r="A4" s="65" t="s">
        <v>30</v>
      </c>
      <c r="B4" s="65" t="s">
        <v>40</v>
      </c>
    </row>
    <row r="5" spans="1:11" ht="39">
      <c r="A5" s="42" t="s">
        <v>18</v>
      </c>
      <c r="B5" s="42" t="s">
        <v>20</v>
      </c>
      <c r="C5" s="5" t="s">
        <v>17</v>
      </c>
      <c r="D5" s="3" t="s">
        <v>13</v>
      </c>
      <c r="E5" s="4" t="s">
        <v>0</v>
      </c>
      <c r="F5" s="2" t="s">
        <v>1</v>
      </c>
      <c r="G5" s="2" t="s">
        <v>2</v>
      </c>
      <c r="H5" s="4" t="s">
        <v>3</v>
      </c>
      <c r="I5" s="5" t="s">
        <v>4</v>
      </c>
      <c r="J5" s="2" t="s">
        <v>5</v>
      </c>
      <c r="K5" s="2" t="s">
        <v>15</v>
      </c>
    </row>
    <row r="6" spans="1:11" ht="15">
      <c r="A6" t="s">
        <v>31</v>
      </c>
      <c r="B6" s="43" t="s">
        <v>16</v>
      </c>
      <c r="C6" s="6">
        <v>250</v>
      </c>
      <c r="D6" s="6">
        <f aca="true" t="shared" si="0" ref="D6:D14">E6*C6</f>
        <v>1</v>
      </c>
      <c r="E6" s="7">
        <v>0.004</v>
      </c>
      <c r="F6" s="8">
        <f aca="true" t="shared" si="1" ref="F6:F11">H6*D6*12</f>
        <v>300</v>
      </c>
      <c r="G6" s="9">
        <f aca="true" t="shared" si="2" ref="G6:G14">F6/D6</f>
        <v>300</v>
      </c>
      <c r="H6" s="10">
        <v>25</v>
      </c>
      <c r="I6" s="8">
        <v>0</v>
      </c>
      <c r="J6" s="10">
        <f aca="true" t="shared" si="3" ref="J6:J14">I6/D6</f>
        <v>0</v>
      </c>
      <c r="K6" s="11">
        <f aca="true" t="shared" si="4" ref="K6:K14">F6-I6</f>
        <v>300</v>
      </c>
    </row>
    <row r="7" spans="1:11" ht="15">
      <c r="A7" t="s">
        <v>32</v>
      </c>
      <c r="B7" s="66" t="s">
        <v>21</v>
      </c>
      <c r="C7" s="6">
        <v>200</v>
      </c>
      <c r="D7" s="6">
        <f t="shared" si="0"/>
        <v>3</v>
      </c>
      <c r="E7" s="7">
        <v>0.015</v>
      </c>
      <c r="F7" s="8">
        <f t="shared" si="1"/>
        <v>900</v>
      </c>
      <c r="G7" s="9">
        <f t="shared" si="2"/>
        <v>300</v>
      </c>
      <c r="H7" s="10">
        <v>25</v>
      </c>
      <c r="I7" s="8">
        <f>C7*0.75</f>
        <v>150</v>
      </c>
      <c r="J7" s="10">
        <f t="shared" si="3"/>
        <v>50</v>
      </c>
      <c r="K7" s="11">
        <f t="shared" si="4"/>
        <v>750</v>
      </c>
    </row>
    <row r="8" spans="1:11" ht="15">
      <c r="A8" t="s">
        <v>38</v>
      </c>
      <c r="B8" s="43"/>
      <c r="C8" s="6">
        <v>1000</v>
      </c>
      <c r="D8" s="6">
        <f t="shared" si="0"/>
        <v>20</v>
      </c>
      <c r="E8" s="7">
        <v>0.02</v>
      </c>
      <c r="F8" s="8">
        <f t="shared" si="1"/>
        <v>6000</v>
      </c>
      <c r="G8" s="9">
        <f t="shared" si="2"/>
        <v>300</v>
      </c>
      <c r="H8" s="10">
        <v>25</v>
      </c>
      <c r="I8" s="8">
        <f>C8*0.75</f>
        <v>750</v>
      </c>
      <c r="J8" s="10">
        <f t="shared" si="3"/>
        <v>37.5</v>
      </c>
      <c r="K8" s="11">
        <f t="shared" si="4"/>
        <v>5250</v>
      </c>
    </row>
    <row r="9" spans="1:11" ht="15">
      <c r="A9" t="s">
        <v>22</v>
      </c>
      <c r="B9" s="66" t="s">
        <v>16</v>
      </c>
      <c r="C9" s="6">
        <v>2500</v>
      </c>
      <c r="D9" s="6">
        <f t="shared" si="0"/>
        <v>5</v>
      </c>
      <c r="E9" s="7">
        <v>0.002</v>
      </c>
      <c r="F9" s="8">
        <f t="shared" si="1"/>
        <v>1500</v>
      </c>
      <c r="G9" s="9">
        <f t="shared" si="2"/>
        <v>300</v>
      </c>
      <c r="H9" s="10">
        <v>25</v>
      </c>
      <c r="I9" s="8">
        <f>C9*0.01</f>
        <v>25</v>
      </c>
      <c r="J9" s="10">
        <f t="shared" si="3"/>
        <v>5</v>
      </c>
      <c r="K9" s="11">
        <f t="shared" si="4"/>
        <v>1475</v>
      </c>
    </row>
    <row r="10" spans="1:11" ht="15">
      <c r="A10" t="s">
        <v>23</v>
      </c>
      <c r="B10" s="66" t="s">
        <v>16</v>
      </c>
      <c r="C10" s="6">
        <v>2500</v>
      </c>
      <c r="D10" s="6">
        <f t="shared" si="0"/>
        <v>5</v>
      </c>
      <c r="E10" s="7">
        <v>0.002</v>
      </c>
      <c r="F10" s="8">
        <f t="shared" si="1"/>
        <v>1500</v>
      </c>
      <c r="G10" s="9">
        <f t="shared" si="2"/>
        <v>300</v>
      </c>
      <c r="H10" s="10">
        <v>25</v>
      </c>
      <c r="I10" s="8">
        <f>C10*0.01</f>
        <v>25</v>
      </c>
      <c r="J10" s="10">
        <f t="shared" si="3"/>
        <v>5</v>
      </c>
      <c r="K10" s="11">
        <f t="shared" si="4"/>
        <v>1475</v>
      </c>
    </row>
    <row r="11" spans="1:11" ht="15">
      <c r="A11" t="s">
        <v>24</v>
      </c>
      <c r="B11" s="66" t="s">
        <v>16</v>
      </c>
      <c r="C11" s="6">
        <v>2500</v>
      </c>
      <c r="D11" s="6">
        <f t="shared" si="0"/>
        <v>5</v>
      </c>
      <c r="E11" s="7">
        <v>0.002</v>
      </c>
      <c r="F11" s="8">
        <f t="shared" si="1"/>
        <v>1500</v>
      </c>
      <c r="G11" s="9">
        <f t="shared" si="2"/>
        <v>300</v>
      </c>
      <c r="H11" s="10">
        <v>25</v>
      </c>
      <c r="I11" s="8">
        <f>C11*0.01</f>
        <v>25</v>
      </c>
      <c r="J11" s="10">
        <f t="shared" si="3"/>
        <v>5</v>
      </c>
      <c r="K11" s="11">
        <f t="shared" si="4"/>
        <v>1475</v>
      </c>
    </row>
    <row r="12" spans="1:11" ht="15">
      <c r="A12" t="s">
        <v>39</v>
      </c>
      <c r="B12" s="43"/>
      <c r="C12" s="6">
        <v>1100</v>
      </c>
      <c r="D12" s="6">
        <f t="shared" si="0"/>
        <v>5.5</v>
      </c>
      <c r="E12" s="7">
        <v>0.005</v>
      </c>
      <c r="F12" s="8">
        <f>D12*H12*12</f>
        <v>1650</v>
      </c>
      <c r="G12" s="9">
        <f t="shared" si="2"/>
        <v>300</v>
      </c>
      <c r="H12" s="10">
        <v>25</v>
      </c>
      <c r="I12" s="8">
        <f>C12*0.75</f>
        <v>825</v>
      </c>
      <c r="J12" s="10">
        <f t="shared" si="3"/>
        <v>150</v>
      </c>
      <c r="K12" s="11">
        <f t="shared" si="4"/>
        <v>825</v>
      </c>
    </row>
    <row r="13" spans="1:11" ht="15">
      <c r="A13" t="s">
        <v>37</v>
      </c>
      <c r="B13" s="43" t="s">
        <v>21</v>
      </c>
      <c r="C13" s="6">
        <v>1100</v>
      </c>
      <c r="D13" s="6">
        <f t="shared" si="0"/>
        <v>3.3000000000000003</v>
      </c>
      <c r="E13" s="7">
        <v>0.003</v>
      </c>
      <c r="F13" s="8">
        <f>D13*H13*12</f>
        <v>990</v>
      </c>
      <c r="G13" s="9">
        <f t="shared" si="2"/>
        <v>300</v>
      </c>
      <c r="H13" s="10">
        <v>25</v>
      </c>
      <c r="I13" s="8">
        <f>C13*0.75</f>
        <v>825</v>
      </c>
      <c r="J13" s="10">
        <f t="shared" si="3"/>
        <v>249.99999999999997</v>
      </c>
      <c r="K13" s="11">
        <f t="shared" si="4"/>
        <v>165</v>
      </c>
    </row>
    <row r="14" spans="1:11" ht="15">
      <c r="A14" t="s">
        <v>19</v>
      </c>
      <c r="B14" s="43"/>
      <c r="C14" s="6">
        <v>250</v>
      </c>
      <c r="D14" s="6">
        <f t="shared" si="0"/>
        <v>15</v>
      </c>
      <c r="E14" s="7">
        <v>0.06</v>
      </c>
      <c r="F14" s="8">
        <f>D14*H14*12</f>
        <v>4500</v>
      </c>
      <c r="G14" s="9">
        <f t="shared" si="2"/>
        <v>300</v>
      </c>
      <c r="H14" s="10">
        <v>25</v>
      </c>
      <c r="I14" s="8">
        <f>C14*3.5</f>
        <v>875</v>
      </c>
      <c r="J14" s="10">
        <f t="shared" si="3"/>
        <v>58.333333333333336</v>
      </c>
      <c r="K14" s="11">
        <f t="shared" si="4"/>
        <v>3625</v>
      </c>
    </row>
    <row r="15" spans="1:11" ht="39">
      <c r="A15" s="44"/>
      <c r="B15" s="44"/>
      <c r="C15" s="45" t="s">
        <v>10</v>
      </c>
      <c r="D15" s="46" t="s">
        <v>14</v>
      </c>
      <c r="E15" s="47" t="s">
        <v>0</v>
      </c>
      <c r="F15" s="45" t="s">
        <v>1</v>
      </c>
      <c r="G15" s="45" t="s">
        <v>2</v>
      </c>
      <c r="H15" s="47" t="s">
        <v>3</v>
      </c>
      <c r="I15" s="48" t="s">
        <v>4</v>
      </c>
      <c r="J15" s="45" t="s">
        <v>5</v>
      </c>
      <c r="K15" s="45" t="s">
        <v>15</v>
      </c>
    </row>
    <row r="16" spans="1:11" ht="15">
      <c r="A16" s="44" t="s">
        <v>33</v>
      </c>
      <c r="B16" s="44"/>
      <c r="C16" s="49">
        <f>SUM(C6:C14)</f>
        <v>11400</v>
      </c>
      <c r="D16" s="49">
        <f>SUM(D6:D14)</f>
        <v>62.8</v>
      </c>
      <c r="E16" s="50">
        <f>D16/C16</f>
        <v>0.005508771929824561</v>
      </c>
      <c r="F16" s="49">
        <f>SUM(F6:F14)</f>
        <v>18840</v>
      </c>
      <c r="G16" s="51">
        <f>F16/D16</f>
        <v>300</v>
      </c>
      <c r="H16" s="52">
        <f>F16/D16/12</f>
        <v>25</v>
      </c>
      <c r="I16" s="53">
        <f>SUM(I6:I14)</f>
        <v>3500</v>
      </c>
      <c r="J16" s="53">
        <f>I16/D16</f>
        <v>55.732484076433124</v>
      </c>
      <c r="K16" s="53">
        <f>SUM(K6:K14)</f>
        <v>15340</v>
      </c>
    </row>
    <row r="18" spans="1:11" ht="51.75">
      <c r="A18" s="54" t="s">
        <v>16</v>
      </c>
      <c r="B18" s="54"/>
      <c r="C18" s="17" t="s">
        <v>6</v>
      </c>
      <c r="D18" s="18" t="s">
        <v>12</v>
      </c>
      <c r="E18" s="19" t="s">
        <v>0</v>
      </c>
      <c r="F18" s="17" t="s">
        <v>7</v>
      </c>
      <c r="G18" s="17" t="s">
        <v>8</v>
      </c>
      <c r="H18" s="19" t="s">
        <v>3</v>
      </c>
      <c r="I18" s="20" t="s">
        <v>9</v>
      </c>
      <c r="J18" s="17" t="s">
        <v>5</v>
      </c>
      <c r="K18" s="17" t="s">
        <v>15</v>
      </c>
    </row>
    <row r="19" spans="1:11" ht="15">
      <c r="A19" s="68" t="s">
        <v>26</v>
      </c>
      <c r="B19" s="69" t="s">
        <v>16</v>
      </c>
      <c r="C19" s="13">
        <f>D3*0.8</f>
        <v>80</v>
      </c>
      <c r="D19" s="13">
        <f>E19*C19</f>
        <v>12</v>
      </c>
      <c r="E19" s="14">
        <v>0.15</v>
      </c>
      <c r="F19" s="15">
        <f>H19*D19*12</f>
        <v>720</v>
      </c>
      <c r="G19" s="16">
        <f>F19/D19</f>
        <v>60</v>
      </c>
      <c r="H19" s="12">
        <v>5</v>
      </c>
      <c r="I19" s="15">
        <f>C19*0.7</f>
        <v>56</v>
      </c>
      <c r="J19" s="12">
        <f>I19/D19</f>
        <v>4.666666666666667</v>
      </c>
      <c r="K19" s="55">
        <f>F19-I19</f>
        <v>664</v>
      </c>
    </row>
    <row r="21" spans="1:11" ht="15">
      <c r="A21" s="56" t="s">
        <v>25</v>
      </c>
      <c r="B21" s="56"/>
      <c r="C21" s="57">
        <f>C16+C3</f>
        <v>11400</v>
      </c>
      <c r="D21" s="57">
        <f>D16+D3</f>
        <v>162.8</v>
      </c>
      <c r="E21" s="58">
        <f>D21/C21</f>
        <v>0.014280701754385967</v>
      </c>
      <c r="F21" s="59">
        <f>F16+F3</f>
        <v>48840</v>
      </c>
      <c r="G21" s="60">
        <f>F21/D21</f>
        <v>300</v>
      </c>
      <c r="H21" s="61">
        <f>G21/12</f>
        <v>25</v>
      </c>
      <c r="I21" s="59">
        <f>I16+I3</f>
        <v>3500</v>
      </c>
      <c r="J21" s="61">
        <f>I21/D21</f>
        <v>21.498771498771497</v>
      </c>
      <c r="K21" s="62">
        <f>K16+K3</f>
        <v>45340</v>
      </c>
    </row>
    <row r="22" spans="1:11" ht="15">
      <c r="A22" t="s">
        <v>34</v>
      </c>
      <c r="C22" s="23"/>
      <c r="D22" s="23"/>
      <c r="E22" s="24"/>
      <c r="F22" s="25"/>
      <c r="G22" s="26"/>
      <c r="H22" s="27"/>
      <c r="I22" s="25"/>
      <c r="J22" s="27"/>
      <c r="K22" s="28"/>
    </row>
    <row r="23" ht="15.75" thickBot="1"/>
    <row r="24" spans="1:11" ht="15.75" thickBot="1">
      <c r="A24" t="s">
        <v>36</v>
      </c>
      <c r="C24" s="21"/>
      <c r="D24" s="29">
        <f>D21*0.95</f>
        <v>154.66</v>
      </c>
      <c r="E24" s="22"/>
      <c r="F24" s="30">
        <f>F21*0.95</f>
        <v>46398</v>
      </c>
      <c r="G24" s="31">
        <f>F24/D24</f>
        <v>300</v>
      </c>
      <c r="H24" s="30">
        <f>G24/12</f>
        <v>25</v>
      </c>
      <c r="I24" s="22"/>
      <c r="J24" s="22"/>
      <c r="K24" s="70" t="s">
        <v>16</v>
      </c>
    </row>
    <row r="25" spans="1:11" ht="15">
      <c r="A25" t="s">
        <v>35</v>
      </c>
      <c r="C25" s="71" t="s">
        <v>16</v>
      </c>
      <c r="D25" s="71"/>
      <c r="E25" s="71"/>
      <c r="F25" s="71"/>
      <c r="G25" s="71"/>
      <c r="H25" s="71"/>
      <c r="I25" s="71"/>
      <c r="J25" s="71"/>
      <c r="K25" s="71"/>
    </row>
  </sheetData>
  <sheetProtection/>
  <mergeCells count="1">
    <mergeCell ref="C25:K25"/>
  </mergeCells>
  <printOptions/>
  <pageMargins left="0.25" right="0.25" top="0.75" bottom="0.75" header="0.3" footer="0.3"/>
  <pageSetup fitToHeight="0" fitToWidth="1" horizontalDpi="600" verticalDpi="600" orientation="landscape" scale="83" r:id="rId1"/>
  <headerFooter>
    <oddHeader xml:space="preserve">&amp;CTemplate Monthly Giving Planner </oddHeader>
    <oddFooter xml:space="preserve">&amp;C(c) Copyright A Direct Solution, 2018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EW</cp:lastModifiedBy>
  <cp:lastPrinted>2018-05-29T15:27:12Z</cp:lastPrinted>
  <dcterms:created xsi:type="dcterms:W3CDTF">2014-05-05T12:44:33Z</dcterms:created>
  <dcterms:modified xsi:type="dcterms:W3CDTF">2023-01-20T16:36:31Z</dcterms:modified>
  <cp:category/>
  <cp:version/>
  <cp:contentType/>
  <cp:contentStatus/>
</cp:coreProperties>
</file>